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g\Box Sync\Branch 116 Website\BEC Records\2023 BEC Records\"/>
    </mc:Choice>
  </mc:AlternateContent>
  <xr:revisionPtr revIDLastSave="0" documentId="8_{90C424FC-7C9C-409D-9531-062F1315B662}" xr6:coauthVersionLast="47" xr6:coauthVersionMax="47" xr10:uidLastSave="{00000000-0000-0000-0000-000000000000}"/>
  <bookViews>
    <workbookView xWindow="-110" yWindow="-110" windowWidth="19420" windowHeight="11500" xr2:uid="{6534543F-5982-4CBC-8EC5-38F4B809A7F8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F27" i="1"/>
  <c r="E27" i="1"/>
  <c r="C27" i="1"/>
  <c r="F26" i="1"/>
  <c r="E26" i="1"/>
  <c r="E30" i="1" s="1"/>
  <c r="F25" i="1"/>
  <c r="E25" i="1"/>
  <c r="C25" i="1"/>
  <c r="F24" i="1"/>
  <c r="E24" i="1"/>
  <c r="C24" i="1"/>
  <c r="B22" i="1"/>
  <c r="C22" i="1" s="1"/>
  <c r="C21" i="1"/>
  <c r="B20" i="1"/>
  <c r="B30" i="1" s="1"/>
  <c r="B18" i="1"/>
  <c r="B32" i="1" s="1"/>
  <c r="C15" i="1"/>
  <c r="E14" i="1"/>
  <c r="F13" i="1"/>
  <c r="E13" i="1"/>
  <c r="E18" i="1" s="1"/>
  <c r="E32" i="1" s="1"/>
  <c r="C13" i="1"/>
  <c r="C18" i="1" s="1"/>
  <c r="F8" i="1"/>
  <c r="F16" i="1" s="1"/>
  <c r="E8" i="1"/>
  <c r="E16" i="1" s="1"/>
  <c r="F3" i="1"/>
  <c r="F14" i="1" s="1"/>
  <c r="F18" i="1" s="1"/>
  <c r="E3" i="1"/>
  <c r="C20" i="1" l="1"/>
  <c r="C30" i="1" s="1"/>
  <c r="C32" i="1" s="1"/>
</calcChain>
</file>

<file path=xl/sharedStrings.xml><?xml version="1.0" encoding="utf-8"?>
<sst xmlns="http://schemas.openxmlformats.org/spreadsheetml/2006/main" count="30" uniqueCount="29">
  <si>
    <t>Number of members:</t>
  </si>
  <si>
    <t>Dues - Cash:</t>
  </si>
  <si>
    <t>Dues - CC:</t>
  </si>
  <si>
    <t>Dues by CC:</t>
  </si>
  <si>
    <t>State Assessment:</t>
  </si>
  <si>
    <t>Cost of Lunch:</t>
  </si>
  <si>
    <t>Paid for Lunch - Cash:</t>
  </si>
  <si>
    <t>Paid for Lunch - CC:</t>
  </si>
  <si>
    <t># Unexcused per Lunch:</t>
  </si>
  <si>
    <t>Cost Elements</t>
  </si>
  <si>
    <t>Actual September YTD</t>
  </si>
  <si>
    <t>2023 Projected Actual</t>
  </si>
  <si>
    <t>2024 Budget</t>
  </si>
  <si>
    <t>Dues - Cash</t>
  </si>
  <si>
    <t>Dues - CC</t>
  </si>
  <si>
    <t>50/50 Raffle</t>
  </si>
  <si>
    <t>Unexcused Lunches</t>
  </si>
  <si>
    <t>Total Income</t>
  </si>
  <si>
    <t>Printing, Supplies etc</t>
  </si>
  <si>
    <t>Printing, Roster</t>
  </si>
  <si>
    <t>Officers' Expense</t>
  </si>
  <si>
    <t>Recruiting</t>
  </si>
  <si>
    <t>Guest Lunch Expense</t>
  </si>
  <si>
    <t>Member Birthday Lunches</t>
  </si>
  <si>
    <t>Past Big SIR Lunches</t>
  </si>
  <si>
    <t>State Board Pro Rata Assmnt</t>
  </si>
  <si>
    <t>Other SIR Website Fee</t>
  </si>
  <si>
    <t>Total Expense</t>
  </si>
  <si>
    <t>Net (income - 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</si>
</sst>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44" fontId="2" fillId="0" borderId="0" xfId="1" applyFont="1"/>
    <xf numFmtId="9" fontId="2" fillId="0" borderId="0" xfId="2" applyFont="1"/>
    <xf numFmtId="164" fontId="2" fillId="0" borderId="0" xfId="1" applyNumberFormat="1" applyFont="1"/>
    <xf numFmtId="0" fontId="2" fillId="0" borderId="0" xfId="0" applyFont="1" applyAlignment="1">
      <alignment horizontal="center" wrapText="1"/>
    </xf>
    <xf numFmtId="0" fontId="0" fillId="0" borderId="1" xfId="0" applyBorder="1" applyProtection="1">
      <protection locked="0"/>
    </xf>
    <xf numFmtId="44" fontId="0" fillId="0" borderId="0" xfId="1" applyFont="1" applyAlignment="1">
      <alignment horizontal="center" wrapText="1"/>
    </xf>
    <xf numFmtId="0" fontId="2" fillId="0" borderId="1" xfId="0" applyFont="1" applyBorder="1" applyProtection="1">
      <protection locked="0"/>
    </xf>
    <xf numFmtId="44" fontId="2" fillId="0" borderId="0" xfId="1" applyFont="1" applyAlignment="1">
      <alignment horizontal="center" wrapText="1"/>
    </xf>
    <xf numFmtId="44" fontId="0" fillId="0" borderId="0" xfId="0" applyNumberFormat="1"/>
    <xf numFmtId="0" fontId="2" fillId="0" borderId="0" xfId="0" applyFont="1" applyProtection="1">
      <protection locked="0"/>
    </xf>
    <xf numFmtId="44" fontId="2" fillId="0" borderId="0" xfId="0" applyNumberFormat="1" applyFont="1" applyAlignment="1">
      <alignment horizontal="center" wrapText="1"/>
    </xf>
    <xf numFmtId="44" fontId="0" fillId="0" borderId="0" xfId="0" applyNumberForma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FDA6-AC61-476C-B104-B6C899D8CF7B}">
  <sheetPr>
    <pageSetUpPr fitToPage="1"/>
  </sheetPr>
  <dimension ref="A1:H32"/>
  <sheetViews>
    <sheetView tabSelected="1" workbookViewId="0">
      <selection activeCell="N19" sqref="N19"/>
    </sheetView>
  </sheetViews>
  <sheetFormatPr defaultRowHeight="14.5" x14ac:dyDescent="0.35"/>
  <cols>
    <col min="1" max="1" width="34.54296875" bestFit="1" customWidth="1"/>
    <col min="2" max="2" width="15.54296875" style="1" customWidth="1"/>
    <col min="3" max="4" width="15.453125" style="1" customWidth="1"/>
    <col min="5" max="5" width="15.26953125" style="1" bestFit="1" customWidth="1"/>
    <col min="6" max="6" width="17.54296875" style="1" hidden="1" customWidth="1"/>
  </cols>
  <sheetData>
    <row r="1" spans="1:6" x14ac:dyDescent="0.35">
      <c r="D1" s="2" t="s">
        <v>0</v>
      </c>
      <c r="E1" s="3">
        <v>190</v>
      </c>
      <c r="F1" s="3">
        <v>200</v>
      </c>
    </row>
    <row r="2" spans="1:6" x14ac:dyDescent="0.35">
      <c r="D2" s="2" t="s">
        <v>1</v>
      </c>
      <c r="E2" s="4">
        <v>15</v>
      </c>
      <c r="F2" s="4">
        <v>15</v>
      </c>
    </row>
    <row r="3" spans="1:6" x14ac:dyDescent="0.35">
      <c r="D3" s="2" t="s">
        <v>2</v>
      </c>
      <c r="E3" s="4">
        <f t="shared" ref="E3:F3" si="0">E2-0.3-0.033*E2</f>
        <v>14.205</v>
      </c>
      <c r="F3" s="4">
        <f t="shared" si="0"/>
        <v>14.205</v>
      </c>
    </row>
    <row r="4" spans="1:6" x14ac:dyDescent="0.35">
      <c r="D4" s="2" t="s">
        <v>3</v>
      </c>
      <c r="E4" s="5">
        <v>0.33</v>
      </c>
      <c r="F4" s="5">
        <v>0.33</v>
      </c>
    </row>
    <row r="5" spans="1:6" x14ac:dyDescent="0.35">
      <c r="D5" s="2" t="s">
        <v>4</v>
      </c>
      <c r="E5" s="4">
        <v>10</v>
      </c>
      <c r="F5" s="4">
        <v>10</v>
      </c>
    </row>
    <row r="6" spans="1:6" x14ac:dyDescent="0.35">
      <c r="D6" s="2" t="s">
        <v>5</v>
      </c>
      <c r="E6" s="4">
        <v>36.81</v>
      </c>
      <c r="F6" s="4">
        <v>36.82</v>
      </c>
    </row>
    <row r="7" spans="1:6" x14ac:dyDescent="0.35">
      <c r="D7" s="2" t="s">
        <v>6</v>
      </c>
      <c r="E7" s="4">
        <v>37</v>
      </c>
      <c r="F7" s="4">
        <v>37</v>
      </c>
    </row>
    <row r="8" spans="1:6" x14ac:dyDescent="0.35">
      <c r="D8" s="2" t="s">
        <v>7</v>
      </c>
      <c r="E8" s="4">
        <f t="shared" ref="E8:F8" si="1">E7-0.3-0.033*E7</f>
        <v>35.478999999999999</v>
      </c>
      <c r="F8" s="4">
        <f t="shared" si="1"/>
        <v>35.478999999999999</v>
      </c>
    </row>
    <row r="9" spans="1:6" x14ac:dyDescent="0.35">
      <c r="D9" s="2" t="s">
        <v>8</v>
      </c>
      <c r="E9" s="3">
        <v>4</v>
      </c>
      <c r="F9" s="6">
        <v>4</v>
      </c>
    </row>
    <row r="10" spans="1:6" x14ac:dyDescent="0.35">
      <c r="B10" s="1">
        <v>9</v>
      </c>
    </row>
    <row r="11" spans="1:6" s="3" customFormat="1" ht="29" x14ac:dyDescent="0.35">
      <c r="A11" s="3" t="s">
        <v>9</v>
      </c>
      <c r="B11" s="7" t="s">
        <v>10</v>
      </c>
      <c r="C11" s="7" t="s">
        <v>11</v>
      </c>
      <c r="D11" s="7"/>
      <c r="E11" s="7" t="s">
        <v>12</v>
      </c>
      <c r="F11" s="7" t="s">
        <v>12</v>
      </c>
    </row>
    <row r="13" spans="1:6" x14ac:dyDescent="0.35">
      <c r="A13" s="8" t="s">
        <v>13</v>
      </c>
      <c r="B13" s="9">
        <v>4492.6099999999997</v>
      </c>
      <c r="C13" s="9">
        <f>B13</f>
        <v>4492.6099999999997</v>
      </c>
      <c r="D13" s="9"/>
      <c r="E13" s="9">
        <f>E1*E2*(1-E4)</f>
        <v>1909.4999999999998</v>
      </c>
      <c r="F13" s="9">
        <f>F1*F2*(1-F4)</f>
        <v>2009.9999999999998</v>
      </c>
    </row>
    <row r="14" spans="1:6" x14ac:dyDescent="0.35">
      <c r="A14" s="8" t="s">
        <v>14</v>
      </c>
      <c r="B14" s="9"/>
      <c r="C14" s="9"/>
      <c r="D14" s="9"/>
      <c r="E14" s="9">
        <f>E1*E3*E4</f>
        <v>890.65350000000001</v>
      </c>
      <c r="F14" s="9">
        <f>F1*F3*F4</f>
        <v>937.53000000000009</v>
      </c>
    </row>
    <row r="15" spans="1:6" x14ac:dyDescent="0.35">
      <c r="A15" s="8" t="s">
        <v>15</v>
      </c>
      <c r="B15" s="9">
        <v>994</v>
      </c>
      <c r="C15" s="9">
        <f>B15/$B$10*12</f>
        <v>1325.3333333333333</v>
      </c>
      <c r="D15" s="9"/>
      <c r="E15" s="9">
        <v>1400</v>
      </c>
      <c r="F15" s="9">
        <v>1400</v>
      </c>
    </row>
    <row r="16" spans="1:6" x14ac:dyDescent="0.35">
      <c r="A16" s="8" t="s">
        <v>16</v>
      </c>
      <c r="B16" s="9"/>
      <c r="C16" s="9"/>
      <c r="D16" s="9"/>
      <c r="E16" s="9">
        <f>10*E9*E8</f>
        <v>1419.1599999999999</v>
      </c>
      <c r="F16" s="9">
        <f>10*F9*F8</f>
        <v>1419.1599999999999</v>
      </c>
    </row>
    <row r="17" spans="1:8" x14ac:dyDescent="0.35">
      <c r="A17" s="8"/>
      <c r="B17" s="9"/>
      <c r="C17" s="9"/>
      <c r="D17" s="9"/>
      <c r="E17" s="9"/>
      <c r="F17" s="9"/>
    </row>
    <row r="18" spans="1:8" s="3" customFormat="1" x14ac:dyDescent="0.35">
      <c r="A18" s="10" t="s">
        <v>17</v>
      </c>
      <c r="B18" s="11">
        <f>SUM(B13:B15)</f>
        <v>5486.61</v>
      </c>
      <c r="C18" s="11">
        <f>SUM(C13:C15)</f>
        <v>5817.9433333333327</v>
      </c>
      <c r="D18" s="11"/>
      <c r="E18" s="11">
        <f t="shared" ref="E18:F18" si="2">SUM(E13:E17)</f>
        <v>5619.3135000000002</v>
      </c>
      <c r="F18" s="11">
        <f t="shared" si="2"/>
        <v>5766.69</v>
      </c>
    </row>
    <row r="19" spans="1:8" x14ac:dyDescent="0.35">
      <c r="A19" s="8"/>
      <c r="B19" s="9"/>
      <c r="C19" s="9"/>
      <c r="D19" s="9"/>
      <c r="E19" s="9"/>
      <c r="F19" s="9"/>
    </row>
    <row r="20" spans="1:8" x14ac:dyDescent="0.35">
      <c r="A20" s="8" t="s">
        <v>18</v>
      </c>
      <c r="B20" s="9">
        <f>-1*(510.53+322.2)</f>
        <v>-832.73</v>
      </c>
      <c r="C20" s="9">
        <f>B20/$B$10*12</f>
        <v>-1110.3066666666666</v>
      </c>
      <c r="D20" s="9"/>
      <c r="E20" s="9">
        <v>-750</v>
      </c>
      <c r="F20" s="9">
        <v>-750</v>
      </c>
    </row>
    <row r="21" spans="1:8" x14ac:dyDescent="0.35">
      <c r="A21" s="8" t="s">
        <v>19</v>
      </c>
      <c r="B21" s="9">
        <v>-543.16</v>
      </c>
      <c r="C21" s="9">
        <f>B21</f>
        <v>-543.16</v>
      </c>
      <c r="D21" s="9"/>
      <c r="E21" s="9">
        <v>-550</v>
      </c>
      <c r="F21" s="9">
        <v>-550</v>
      </c>
    </row>
    <row r="22" spans="1:8" x14ac:dyDescent="0.35">
      <c r="A22" s="8" t="s">
        <v>20</v>
      </c>
      <c r="B22" s="9">
        <f>-1444.94+1050</f>
        <v>-394.94000000000005</v>
      </c>
      <c r="C22" s="9">
        <f>B22/$B$10*12</f>
        <v>-526.5866666666667</v>
      </c>
      <c r="D22" s="9"/>
      <c r="E22" s="9">
        <v>-100</v>
      </c>
      <c r="F22" s="9">
        <v>-100</v>
      </c>
    </row>
    <row r="23" spans="1:8" x14ac:dyDescent="0.35">
      <c r="A23" s="8" t="s">
        <v>21</v>
      </c>
      <c r="B23" s="9"/>
      <c r="C23" s="9"/>
      <c r="D23" s="9"/>
      <c r="E23" s="9">
        <v>-1000</v>
      </c>
      <c r="F23" s="9">
        <v>-1000</v>
      </c>
    </row>
    <row r="24" spans="1:8" x14ac:dyDescent="0.35">
      <c r="A24" s="8" t="s">
        <v>22</v>
      </c>
      <c r="B24" s="9">
        <v>0</v>
      </c>
      <c r="C24" s="9">
        <f>B24/$B$10*12</f>
        <v>0</v>
      </c>
      <c r="D24" s="9"/>
      <c r="E24" s="9">
        <f t="shared" ref="E24:F24" si="3">-12*E6</f>
        <v>-441.72</v>
      </c>
      <c r="F24" s="9">
        <f t="shared" si="3"/>
        <v>-441.84000000000003</v>
      </c>
      <c r="H24" s="12"/>
    </row>
    <row r="25" spans="1:8" x14ac:dyDescent="0.35">
      <c r="A25" s="8" t="s">
        <v>23</v>
      </c>
      <c r="B25" s="9">
        <v>0</v>
      </c>
      <c r="C25" s="9">
        <f>B25/$B$10*12</f>
        <v>0</v>
      </c>
      <c r="D25" s="9"/>
      <c r="E25" s="9">
        <f>-10*E6</f>
        <v>-368.1</v>
      </c>
      <c r="F25" s="9">
        <f>-10*F6</f>
        <v>-368.2</v>
      </c>
    </row>
    <row r="26" spans="1:8" x14ac:dyDescent="0.35">
      <c r="A26" s="8" t="s">
        <v>24</v>
      </c>
      <c r="B26" s="9">
        <v>0</v>
      </c>
      <c r="C26" s="9">
        <v>0</v>
      </c>
      <c r="D26" s="9"/>
      <c r="E26" s="9">
        <f t="shared" ref="E26:F26" si="4">-14*E6</f>
        <v>-515.34</v>
      </c>
      <c r="F26" s="9">
        <f t="shared" si="4"/>
        <v>-515.48</v>
      </c>
    </row>
    <row r="27" spans="1:8" x14ac:dyDescent="0.35">
      <c r="A27" s="8" t="s">
        <v>25</v>
      </c>
      <c r="B27" s="9">
        <v>-734</v>
      </c>
      <c r="C27" s="9">
        <f>B27-E1*E5/4</f>
        <v>-1209</v>
      </c>
      <c r="D27" s="9"/>
      <c r="E27" s="9">
        <f>-E1*E5</f>
        <v>-1900</v>
      </c>
      <c r="F27" s="9">
        <f>-F1*F5</f>
        <v>-2000</v>
      </c>
    </row>
    <row r="28" spans="1:8" x14ac:dyDescent="0.35">
      <c r="A28" s="8" t="s">
        <v>26</v>
      </c>
      <c r="B28" s="9">
        <v>-20.170000000000002</v>
      </c>
      <c r="C28" s="9">
        <f>B28/$B$10*12</f>
        <v>-26.893333333333338</v>
      </c>
      <c r="D28" s="9"/>
      <c r="E28" s="9">
        <v>-50</v>
      </c>
      <c r="F28" s="9">
        <v>-50</v>
      </c>
    </row>
    <row r="30" spans="1:8" x14ac:dyDescent="0.35">
      <c r="A30" s="13" t="s">
        <v>27</v>
      </c>
      <c r="B30" s="14">
        <f>SUM(B20:B28)</f>
        <v>-2525</v>
      </c>
      <c r="C30" s="14">
        <f>SUM(C20:C28)</f>
        <v>-3415.9466666666667</v>
      </c>
      <c r="D30" s="7"/>
      <c r="E30" s="14">
        <f>SUM(E20:E28)</f>
        <v>-5675.16</v>
      </c>
      <c r="F30" s="7"/>
    </row>
    <row r="31" spans="1:8" x14ac:dyDescent="0.35">
      <c r="E31" s="15"/>
      <c r="F31" s="15"/>
    </row>
    <row r="32" spans="1:8" x14ac:dyDescent="0.35">
      <c r="A32" s="13" t="s">
        <v>28</v>
      </c>
      <c r="B32" s="14">
        <f>B18+B30</f>
        <v>2961.6099999999997</v>
      </c>
      <c r="C32" s="14">
        <f>C18+C30</f>
        <v>2401.996666666666</v>
      </c>
      <c r="D32" s="7"/>
      <c r="E32" s="14">
        <f>E18+E30</f>
        <v>-55.846499999999651</v>
      </c>
      <c r="F32" s="7"/>
    </row>
  </sheetData>
  <pageMargins left="0.7" right="0.7" top="0.75" bottom="0.75" header="0.3" footer="0.3"/>
  <pageSetup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Guthrie</dc:creator>
  <cp:lastModifiedBy>Phil Goff</cp:lastModifiedBy>
  <dcterms:created xsi:type="dcterms:W3CDTF">2023-10-08T21:33:18Z</dcterms:created>
  <dcterms:modified xsi:type="dcterms:W3CDTF">2023-10-13T23:32:03Z</dcterms:modified>
</cp:coreProperties>
</file>